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showInkAnnotation="0" autoCompressPictures="0"/>
  <bookViews>
    <workbookView xWindow="8520" yWindow="0" windowWidth="38120" windowHeight="26080" tabRatio="500"/>
  </bookViews>
  <sheets>
    <sheet name="Design" sheetId="2" r:id="rId1"/>
    <sheet name="Butterworth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2" l="1"/>
  <c r="K15" i="2"/>
  <c r="K17" i="2"/>
  <c r="B3" i="2"/>
  <c r="J3" i="2"/>
  <c r="I3" i="2"/>
  <c r="H3" i="2"/>
  <c r="G3" i="2"/>
  <c r="F3" i="2"/>
  <c r="E3" i="2"/>
  <c r="D3" i="2"/>
  <c r="C3" i="2"/>
  <c r="H15" i="2"/>
  <c r="H17" i="2"/>
  <c r="F15" i="2"/>
  <c r="F17" i="2"/>
  <c r="D15" i="2"/>
  <c r="D17" i="2"/>
  <c r="B15" i="2"/>
  <c r="B17" i="2"/>
  <c r="I15" i="2"/>
  <c r="I17" i="2"/>
  <c r="G15" i="2"/>
  <c r="G17" i="2"/>
  <c r="E15" i="2"/>
  <c r="E17" i="2"/>
  <c r="C15" i="2"/>
  <c r="C17" i="2"/>
  <c r="K16" i="2"/>
  <c r="I16" i="2"/>
  <c r="G16" i="2"/>
  <c r="E16" i="2"/>
  <c r="C16" i="2"/>
  <c r="J15" i="2"/>
  <c r="J17" i="2"/>
  <c r="J16" i="2"/>
  <c r="H16" i="2"/>
  <c r="F16" i="2"/>
  <c r="D16" i="2"/>
  <c r="B16" i="2"/>
</calcChain>
</file>

<file path=xl/sharedStrings.xml><?xml version="1.0" encoding="utf-8"?>
<sst xmlns="http://schemas.openxmlformats.org/spreadsheetml/2006/main" count="42" uniqueCount="31">
  <si>
    <t>N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</si>
  <si>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</si>
  <si>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</si>
  <si>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</si>
  <si>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</si>
  <si>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</si>
  <si>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</si>
  <si>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</si>
  <si>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</si>
  <si>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</si>
  <si>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</si>
  <si>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</si>
  <si>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Z0</t>
  </si>
  <si>
    <t>ft</t>
  </si>
  <si>
    <t>C1 (pF)</t>
  </si>
  <si>
    <t>L2 (nH)</t>
  </si>
  <si>
    <t>C3(pF)</t>
  </si>
  <si>
    <t>L4 (nH)</t>
  </si>
  <si>
    <t>C5 (pF)</t>
  </si>
  <si>
    <t>L6 (nH)</t>
  </si>
  <si>
    <t>C7 (pF)</t>
  </si>
  <si>
    <t>L8 (nH)</t>
  </si>
  <si>
    <t>C9 (pF)</t>
  </si>
  <si>
    <t>L10 (nH)</t>
  </si>
  <si>
    <t>Zmin</t>
  </si>
  <si>
    <t>Zmax</t>
  </si>
  <si>
    <t>Impedance</t>
  </si>
  <si>
    <t>Butterworth</t>
  </si>
  <si>
    <t>Select filter order</t>
  </si>
  <si>
    <t>E_Eff (degree)</t>
  </si>
  <si>
    <t>First element is a capacitor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</si>
</sst>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00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5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11" fontId="0" fillId="0" borderId="0" xfId="0" applyNumberFormat="1"/>
    <xf numFmtId="0" fontId="0" fillId="0" borderId="8" xfId="0" applyBorder="1"/>
    <xf numFmtId="0" fontId="0" fillId="0" borderId="0" xfId="0" applyBorder="1"/>
    <xf numFmtId="0" fontId="0" fillId="0" borderId="2" xfId="0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0" borderId="0" xfId="0" applyFill="1"/>
    <xf numFmtId="0" fontId="0" fillId="3" borderId="8" xfId="0" applyFill="1" applyBorder="1"/>
    <xf numFmtId="0" fontId="0" fillId="3" borderId="9" xfId="0" applyFill="1" applyBorder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1" xfId="0" applyFill="1" applyBorder="1"/>
    <xf numFmtId="11" fontId="0" fillId="4" borderId="7" xfId="0" applyNumberFormat="1" applyFill="1" applyBorder="1"/>
    <xf numFmtId="0" fontId="0" fillId="4" borderId="2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8" xfId="0" applyFill="1" applyBorder="1"/>
    <xf numFmtId="0" fontId="0" fillId="4" borderId="9" xfId="0" applyFill="1" applyBorder="1"/>
    <xf numFmtId="2" fontId="0" fillId="0" borderId="0" xfId="0" applyNumberFormat="1" applyBorder="1"/>
    <xf numFmtId="2" fontId="0" fillId="0" borderId="2" xfId="0" applyNumberFormat="1" applyBorder="1"/>
    <xf numFmtId="2" fontId="0" fillId="0" borderId="3" xfId="0" applyNumberFormat="1" applyBorder="1"/>
    <xf numFmtId="0" fontId="2" fillId="2" borderId="0" xfId="0" applyFont="1" applyFill="1" applyAlignment="1">
      <alignment horizontal="center"/>
    </xf>
  </cellXfs>
  <cellStyles count="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l" xfId="0" builtinId="0"/>
  </cellStyles>
  <dxfs count="9">
    <dxf>
      <font>
        <color theme="0" tint="-0.14999847407452621"/>
      </font>
      <fill>
        <patternFill patternType="none">
          <fgColor indexed="64"/>
          <bgColor auto="1"/>
        </patternFill>
      </fill>
    </dxf>
    <dxf>
      <font>
        <color theme="0" tint="-0.14999847407452621"/>
      </font>
      <fill>
        <patternFill patternType="none">
          <fgColor indexed="64"/>
          <bgColor auto="1"/>
        </patternFill>
      </fill>
    </dxf>
    <dxf>
      <font>
        <color theme="0" tint="-0.14999847407452621"/>
      </font>
      <fill>
        <patternFill patternType="none">
          <fgColor indexed="64"/>
          <bgColor auto="1"/>
        </patternFill>
      </fill>
    </dxf>
    <dxf>
      <font>
        <color theme="0" tint="-0.14999847407452621"/>
      </font>
      <fill>
        <patternFill patternType="none">
          <fgColor indexed="64"/>
          <bgColor auto="1"/>
        </patternFill>
      </fill>
    </dxf>
    <dxf>
      <font>
        <color theme="0" tint="-0.14999847407452621"/>
      </font>
      <fill>
        <patternFill patternType="none">
          <fgColor indexed="64"/>
          <bgColor auto="1"/>
        </patternFill>
      </fill>
    </dxf>
    <dxf>
      <font>
        <color theme="0" tint="-0.14999847407452621"/>
      </font>
      <fill>
        <patternFill patternType="none">
          <fgColor indexed="64"/>
          <bgColor auto="1"/>
        </patternFill>
      </fill>
    </dxf>
    <dxf>
      <font>
        <color theme="0" tint="-0.14999847407452621"/>
      </font>
      <fill>
        <patternFill patternType="none">
          <fgColor indexed="64"/>
          <bgColor auto="1"/>
        </patternFill>
      </fill>
    </dxf>
    <dxf>
      <font>
        <color theme="0" tint="-0.14999847407452621"/>
      </font>
      <fill>
        <patternFill patternType="none">
          <fgColor indexed="64"/>
          <bgColor auto="1"/>
        </patternFill>
      </fill>
    </dxf>
    <dxf>
      <font>
        <color theme="0" tint="-0.14999847407452621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50" zoomScaleNormal="150" zoomScalePageLayoutView="150" workbookViewId="0"/>
  </sheetViews>
  <sheetFormatPr baseColWidth="10" defaultRowHeight="15" x14ac:dyDescent="0"/>
  <cols>
    <col min="1" max="1" width="13" customWidth="1"/>
  </cols>
  <sheetData>
    <row r="1" spans="1:12">
      <c r="A1" t="s">
        <v>28</v>
      </c>
    </row>
    <row r="2" spans="1:12" ht="16" thickBot="1">
      <c r="A2" s="15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1"/>
    </row>
    <row r="3" spans="1:12" ht="16" thickBot="1">
      <c r="A3" s="18">
        <v>6</v>
      </c>
      <c r="B3">
        <f>VLOOKUP($A3,Butterworth!$A4:$K13,2)</f>
        <v>0.51759999999999995</v>
      </c>
      <c r="C3">
        <f>VLOOKUP($A3,Butterworth!$A4:$K13,3)</f>
        <v>1.4141999999999999</v>
      </c>
      <c r="D3">
        <f>VLOOKUP($A3,Butterworth!$A4:$K13,4)</f>
        <v>1.9319</v>
      </c>
      <c r="E3">
        <f>VLOOKUP($A3,Butterworth!$A4:$K13,5)</f>
        <v>1.9319</v>
      </c>
      <c r="F3">
        <f>VLOOKUP($A3,Butterworth!$A4:$K13,6)</f>
        <v>1.4141999999999999</v>
      </c>
      <c r="G3">
        <f>VLOOKUP($A3,Butterworth!$A4:$K13,7)</f>
        <v>0.51759999999999995</v>
      </c>
      <c r="H3">
        <f>VLOOKUP($A3,Butterworth!$A4:$K13,8)</f>
        <v>1</v>
      </c>
      <c r="I3">
        <f>VLOOKUP($A3,Butterworth!$A4:$K13,9)</f>
        <v>0</v>
      </c>
      <c r="J3">
        <f>VLOOKUP($A3,Butterworth!$A4:$K13,10)</f>
        <v>0</v>
      </c>
      <c r="K3">
        <f>VLOOKUP($A3,Butterworth!$A4:$K13,11)</f>
        <v>0</v>
      </c>
    </row>
    <row r="7" spans="1:12" ht="16" thickBot="1"/>
    <row r="8" spans="1:12">
      <c r="A8" s="8" t="s">
        <v>13</v>
      </c>
      <c r="B8" s="19">
        <v>2500000000</v>
      </c>
    </row>
    <row r="9" spans="1:12">
      <c r="A9" s="12" t="s">
        <v>12</v>
      </c>
      <c r="B9" s="20">
        <v>50</v>
      </c>
    </row>
    <row r="10" spans="1:12">
      <c r="A10" s="12" t="s">
        <v>24</v>
      </c>
      <c r="B10" s="20">
        <v>10</v>
      </c>
    </row>
    <row r="11" spans="1:12" ht="16" thickBot="1">
      <c r="A11" s="13" t="s">
        <v>25</v>
      </c>
      <c r="B11" s="21">
        <v>150</v>
      </c>
    </row>
    <row r="13" spans="1:12" ht="16" thickBot="1">
      <c r="B13" t="s">
        <v>30</v>
      </c>
      <c r="L13" s="1"/>
    </row>
    <row r="14" spans="1:12">
      <c r="A14" s="8"/>
      <c r="B14" s="16" t="s">
        <v>14</v>
      </c>
      <c r="C14" s="16" t="s">
        <v>15</v>
      </c>
      <c r="D14" s="16" t="s">
        <v>16</v>
      </c>
      <c r="E14" s="16" t="s">
        <v>17</v>
      </c>
      <c r="F14" s="16" t="s">
        <v>18</v>
      </c>
      <c r="G14" s="16" t="s">
        <v>19</v>
      </c>
      <c r="H14" s="16" t="s">
        <v>20</v>
      </c>
      <c r="I14" s="16" t="s">
        <v>21</v>
      </c>
      <c r="J14" s="16" t="s">
        <v>22</v>
      </c>
      <c r="K14" s="17" t="s">
        <v>23</v>
      </c>
    </row>
    <row r="15" spans="1:12">
      <c r="A15" s="2"/>
      <c r="B15" s="25">
        <f>1000000000000*B$3/(2*PI()*$B$8*$B$9)</f>
        <v>0.65902878835492018</v>
      </c>
      <c r="C15" s="25">
        <f>1000000000*$B$9*C$3/(2*PI()*$B$8)</f>
        <v>4.5015384104111682</v>
      </c>
      <c r="D15" s="25">
        <f>1000000000000*D$3/(2*PI()*$B$8*$B$9)</f>
        <v>2.4597714764738612</v>
      </c>
      <c r="E15" s="25">
        <f>1000000000*$B$9*E$3/(2*PI()*$B$8)</f>
        <v>6.1494286911846521</v>
      </c>
      <c r="F15" s="25">
        <f>1000000000000*F$3/(2*PI()*$B$8*$B$9)</f>
        <v>1.8006153641644673</v>
      </c>
      <c r="G15" s="25">
        <f>1000000000*$B$9*G$3/(2*PI()*$B$8)</f>
        <v>1.6475719708873005</v>
      </c>
      <c r="H15" s="25">
        <f>1000000000000*H$3/(2*PI()*$B$8*$B$9)</f>
        <v>1.2732395447351628</v>
      </c>
      <c r="I15" s="25">
        <f>1000000000*$B$9*I$3/(2*PI()*$B$8)</f>
        <v>0</v>
      </c>
      <c r="J15" s="25">
        <f>1000000000000*J$3/(2*PI()*$B$8*$B$9)</f>
        <v>0</v>
      </c>
      <c r="K15" s="26">
        <f>$B$9*K$3/(2*PI()*$B$8)</f>
        <v>0</v>
      </c>
    </row>
    <row r="16" spans="1:12">
      <c r="A16" s="2" t="s">
        <v>26</v>
      </c>
      <c r="B16" s="3">
        <f>$B$10</f>
        <v>10</v>
      </c>
      <c r="C16" s="3">
        <f>$B$11</f>
        <v>150</v>
      </c>
      <c r="D16" s="3">
        <f>$B$10</f>
        <v>10</v>
      </c>
      <c r="E16" s="3">
        <f>$B$11</f>
        <v>150</v>
      </c>
      <c r="F16" s="3">
        <f>$B$10</f>
        <v>10</v>
      </c>
      <c r="G16" s="3">
        <f>$B$11</f>
        <v>150</v>
      </c>
      <c r="H16" s="3">
        <f>$B$10</f>
        <v>10</v>
      </c>
      <c r="I16" s="3">
        <f>$B$11</f>
        <v>150</v>
      </c>
      <c r="J16" s="3">
        <f>$B$10</f>
        <v>10</v>
      </c>
      <c r="K16" s="4">
        <f>$B$11</f>
        <v>150</v>
      </c>
    </row>
    <row r="17" spans="1:12" ht="16" thickBot="1">
      <c r="A17" s="5" t="s">
        <v>29</v>
      </c>
      <c r="B17" s="27">
        <f>360*B15*0.000000000001*$B$8*B16</f>
        <v>5.9312590951942816</v>
      </c>
      <c r="C17" s="27">
        <f>360*C15*0.000000001*$B$8/C16</f>
        <v>27.009230462467009</v>
      </c>
      <c r="D17" s="27">
        <f>360*D15*0.000000000001*$B$8*D16</f>
        <v>22.137943288264751</v>
      </c>
      <c r="E17" s="27">
        <f>360*E15*0.000000001*$B$8/E16</f>
        <v>36.896572147107911</v>
      </c>
      <c r="F17" s="27">
        <f>360*F15*0.000000000001*$B$8*F16</f>
        <v>16.205538277480205</v>
      </c>
      <c r="G17" s="27">
        <f>360*G15*0.000000001*$B$8/G16</f>
        <v>9.8854318253238045</v>
      </c>
      <c r="H17" s="27">
        <f>360*H15*0.000000000001*$B$8*H16</f>
        <v>11.459155902616464</v>
      </c>
      <c r="I17" s="27">
        <f>360*I15*0.000000001*$B$8/I16</f>
        <v>0</v>
      </c>
      <c r="J17" s="27">
        <f>J15*0.000000000001*$B$8*J16*360</f>
        <v>0</v>
      </c>
      <c r="K17" s="27">
        <f>360*K15*0.000000001*$B$8/K16</f>
        <v>0</v>
      </c>
      <c r="L17" s="1"/>
    </row>
    <row r="24" spans="1:12"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conditionalFormatting sqref="C14:C17">
    <cfRule type="expression" dxfId="8" priority="9">
      <formula>$A$3&lt;2</formula>
    </cfRule>
  </conditionalFormatting>
  <conditionalFormatting sqref="D14:D17">
    <cfRule type="expression" dxfId="7" priority="8">
      <formula>$A$3&lt;3</formula>
    </cfRule>
  </conditionalFormatting>
  <conditionalFormatting sqref="E14:E17">
    <cfRule type="expression" dxfId="6" priority="7">
      <formula>$A$3&lt;4</formula>
    </cfRule>
  </conditionalFormatting>
  <conditionalFormatting sqref="F14:F17">
    <cfRule type="expression" dxfId="5" priority="6">
      <formula>$A$3&lt;5</formula>
    </cfRule>
  </conditionalFormatting>
  <conditionalFormatting sqref="G14:G17">
    <cfRule type="expression" dxfId="4" priority="5">
      <formula>$A$3&lt;6</formula>
    </cfRule>
  </conditionalFormatting>
  <conditionalFormatting sqref="H14:H17">
    <cfRule type="expression" dxfId="3" priority="4">
      <formula>$A$3&lt;7</formula>
    </cfRule>
  </conditionalFormatting>
  <conditionalFormatting sqref="I14:I17">
    <cfRule type="expression" dxfId="2" priority="3">
      <formula>$A$3&lt;8</formula>
    </cfRule>
  </conditionalFormatting>
  <conditionalFormatting sqref="J14:J17">
    <cfRule type="expression" dxfId="1" priority="2">
      <formula>$A$3&lt;9</formula>
    </cfRule>
  </conditionalFormatting>
  <conditionalFormatting sqref="K14:K17">
    <cfRule type="expression" dxfId="0" priority="1">
      <formula>$A$3&lt;10</formula>
    </cfRule>
  </conditionalFormatting>
  <pageMargins left="0.75" right="0.75" top="1" bottom="1" header="0.5" footer="0.5"/>
  <pageSetup paperSize="9" orientation="portrait" horizontalDpi="4294967292" verticalDpi="4294967292"/>
  <ignoredErrors>
    <ignoredError sqref="B3:K3" emptyCellReference="1"/>
    <ignoredError sqref="C15:C17 E15:E17 G15:G17 I15:I16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4" sqref="A4"/>
    </sheetView>
  </sheetViews>
  <sheetFormatPr baseColWidth="10" defaultRowHeight="15" x14ac:dyDescent="0"/>
  <sheetData>
    <row r="1" spans="1:12">
      <c r="A1" s="28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6" thickBot="1"/>
    <row r="3" spans="1:12">
      <c r="A3" s="22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10" t="s">
        <v>11</v>
      </c>
    </row>
    <row r="4" spans="1:12">
      <c r="A4" s="23">
        <v>1</v>
      </c>
      <c r="B4" s="3">
        <v>2</v>
      </c>
      <c r="C4" s="3">
        <v>1</v>
      </c>
      <c r="D4" s="3"/>
      <c r="E4" s="3"/>
      <c r="F4" s="3"/>
      <c r="G4" s="3"/>
      <c r="H4" s="3"/>
      <c r="I4" s="3"/>
      <c r="J4" s="3"/>
      <c r="K4" s="3"/>
      <c r="L4" s="4"/>
    </row>
    <row r="5" spans="1:12">
      <c r="A5" s="23">
        <v>2</v>
      </c>
      <c r="B5" s="3">
        <v>1.4141999999999999</v>
      </c>
      <c r="C5" s="3">
        <v>1.4141999999999999</v>
      </c>
      <c r="D5" s="3">
        <v>1</v>
      </c>
      <c r="E5" s="3"/>
      <c r="F5" s="3"/>
      <c r="G5" s="3"/>
      <c r="H5" s="3"/>
      <c r="I5" s="3"/>
      <c r="J5" s="3"/>
      <c r="K5" s="3"/>
      <c r="L5" s="4"/>
    </row>
    <row r="6" spans="1:12">
      <c r="A6" s="23">
        <v>3</v>
      </c>
      <c r="B6" s="3">
        <v>1</v>
      </c>
      <c r="C6" s="3">
        <v>2</v>
      </c>
      <c r="D6" s="3">
        <v>1</v>
      </c>
      <c r="E6" s="3">
        <v>1</v>
      </c>
      <c r="F6" s="3"/>
      <c r="G6" s="3"/>
      <c r="H6" s="3"/>
      <c r="I6" s="3"/>
      <c r="J6" s="3"/>
      <c r="K6" s="3"/>
      <c r="L6" s="4"/>
    </row>
    <row r="7" spans="1:12">
      <c r="A7" s="23">
        <v>4</v>
      </c>
      <c r="B7" s="3">
        <v>0.76539999999999997</v>
      </c>
      <c r="C7" s="3">
        <v>1.8478000000000001</v>
      </c>
      <c r="D7" s="3">
        <v>1.8478000000000001</v>
      </c>
      <c r="E7" s="3">
        <v>0.76539999999999997</v>
      </c>
      <c r="F7" s="3">
        <v>1</v>
      </c>
      <c r="G7" s="3"/>
      <c r="H7" s="3"/>
      <c r="I7" s="3"/>
      <c r="J7" s="3"/>
      <c r="K7" s="3"/>
      <c r="L7" s="4"/>
    </row>
    <row r="8" spans="1:12">
      <c r="A8" s="23">
        <v>5</v>
      </c>
      <c r="B8" s="3">
        <v>0.61799999999999999</v>
      </c>
      <c r="C8" s="3">
        <v>1.6180000000000001</v>
      </c>
      <c r="D8" s="3">
        <v>2</v>
      </c>
      <c r="E8" s="3">
        <v>1.6180000000000001</v>
      </c>
      <c r="F8" s="3">
        <v>0.61799999999999999</v>
      </c>
      <c r="G8" s="3">
        <v>1</v>
      </c>
      <c r="H8" s="3"/>
      <c r="I8" s="3"/>
      <c r="J8" s="3"/>
      <c r="K8" s="3"/>
      <c r="L8" s="4"/>
    </row>
    <row r="9" spans="1:12">
      <c r="A9" s="23">
        <v>6</v>
      </c>
      <c r="B9" s="3">
        <v>0.51759999999999995</v>
      </c>
      <c r="C9" s="3">
        <v>1.4141999999999999</v>
      </c>
      <c r="D9" s="3">
        <v>1.9319</v>
      </c>
      <c r="E9" s="3">
        <v>1.9319</v>
      </c>
      <c r="F9" s="3">
        <v>1.4141999999999999</v>
      </c>
      <c r="G9" s="3">
        <v>0.51759999999999995</v>
      </c>
      <c r="H9" s="3">
        <v>1</v>
      </c>
      <c r="I9" s="3"/>
      <c r="J9" s="3"/>
      <c r="K9" s="3"/>
      <c r="L9" s="4"/>
    </row>
    <row r="10" spans="1:12">
      <c r="A10" s="23">
        <v>7</v>
      </c>
      <c r="B10" s="3">
        <v>0.44500000000000001</v>
      </c>
      <c r="C10" s="3">
        <v>1.2470000000000001</v>
      </c>
      <c r="D10" s="3">
        <v>1.8019000000000001</v>
      </c>
      <c r="E10" s="3">
        <v>2</v>
      </c>
      <c r="F10" s="3">
        <v>1.8019000000000001</v>
      </c>
      <c r="G10" s="3">
        <v>1.2470000000000001</v>
      </c>
      <c r="H10" s="3">
        <v>0.44500000000000001</v>
      </c>
      <c r="I10" s="3">
        <v>1</v>
      </c>
      <c r="J10" s="3"/>
      <c r="K10" s="3"/>
      <c r="L10" s="4"/>
    </row>
    <row r="11" spans="1:12">
      <c r="A11" s="23">
        <v>8</v>
      </c>
      <c r="B11" s="3">
        <v>0.39019999999999999</v>
      </c>
      <c r="C11" s="3">
        <v>1.1111</v>
      </c>
      <c r="D11" s="3">
        <v>1.6629</v>
      </c>
      <c r="E11" s="3">
        <v>1.9615</v>
      </c>
      <c r="F11" s="3">
        <v>1.9615</v>
      </c>
      <c r="G11" s="3">
        <v>1.6629</v>
      </c>
      <c r="H11" s="3">
        <v>1.1111</v>
      </c>
      <c r="I11" s="3">
        <v>0.39019999999999999</v>
      </c>
      <c r="J11" s="3">
        <v>1</v>
      </c>
      <c r="K11" s="3"/>
      <c r="L11" s="4"/>
    </row>
    <row r="12" spans="1:12">
      <c r="A12" s="23">
        <v>9</v>
      </c>
      <c r="B12" s="3">
        <v>0.3473</v>
      </c>
      <c r="C12" s="3">
        <v>1</v>
      </c>
      <c r="D12" s="3">
        <v>1.5321</v>
      </c>
      <c r="E12" s="3">
        <v>1.8794</v>
      </c>
      <c r="F12" s="3">
        <v>2</v>
      </c>
      <c r="G12" s="3">
        <v>1.8794</v>
      </c>
      <c r="H12" s="3">
        <v>1.5321</v>
      </c>
      <c r="I12" s="3">
        <v>1</v>
      </c>
      <c r="J12" s="3">
        <v>0.3473</v>
      </c>
      <c r="K12" s="3">
        <v>1</v>
      </c>
      <c r="L12" s="4"/>
    </row>
    <row r="13" spans="1:12" ht="16" thickBot="1">
      <c r="A13" s="24">
        <v>10</v>
      </c>
      <c r="B13" s="6">
        <v>0.31290000000000001</v>
      </c>
      <c r="C13" s="6">
        <v>0.90800000000000003</v>
      </c>
      <c r="D13" s="6">
        <v>1.4141999999999999</v>
      </c>
      <c r="E13" s="6">
        <v>1.782</v>
      </c>
      <c r="F13" s="6">
        <v>1.9754</v>
      </c>
      <c r="G13" s="6">
        <v>1.9754</v>
      </c>
      <c r="H13" s="6">
        <v>1.782</v>
      </c>
      <c r="I13" s="6">
        <v>1.4141999999999999</v>
      </c>
      <c r="J13" s="6">
        <v>0.90800000000000003</v>
      </c>
      <c r="K13" s="6">
        <v>0.31390000000000001</v>
      </c>
      <c r="L13" s="7">
        <v>1</v>
      </c>
    </row>
  </sheetData>
  <mergeCells count="1">
    <mergeCell ref="A1:L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Design</vt:lpstr>
      <vt:lpstr>Butterworth</vt:lpstr>
    </vt:vector>
  </TitlesOfParts>
  <Company>Università di Pisa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Baronti</dc:creator>
  <cp:lastModifiedBy>Federico Baronti</cp:lastModifiedBy>
  <dcterms:created xsi:type="dcterms:W3CDTF">2015-10-26T11:09:28Z</dcterms:created>
  <dcterms:modified xsi:type="dcterms:W3CDTF">2015-11-03T13:26:08Z</dcterms:modified>
</cp:coreProperties>
</file>